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2-СИМЕСТР\ІНФОРМАТИКА І КОМП'ЮТЕРНІ ТЕХНОЛОГІЇ\"/>
    </mc:Choice>
  </mc:AlternateContent>
  <xr:revisionPtr revIDLastSave="0" documentId="13_ncr:1_{00C97687-7BD4-48BD-92D8-6CA651ABEF86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lab_11" sheetId="1" r:id="rId1"/>
    <sheet name="lab_12" sheetId="2" r:id="rId2"/>
    <sheet name="&quot;Логічні&quot;" sheetId="3" r:id="rId3"/>
  </sheets>
  <definedNames>
    <definedName name="Вартість_₴">lab_11!$D$14:$D$17</definedName>
    <definedName name="Вартість_EUR">lab_11!$F$14:$F$17</definedName>
    <definedName name="Вартість_грн">lab_11!$H$14:$H$17</definedName>
    <definedName name="Днів">lab_11!$B$5:$B$9</definedName>
    <definedName name="Кількість_штук">lab_11!$B$14:$B$17</definedName>
    <definedName name="Нараховано">lab_11!$D$5:$D$9</definedName>
    <definedName name="Пенс._фонд">lab_11!$G$5:$G$9</definedName>
    <definedName name="Податок">lab_11!$E$5:$E$9</definedName>
    <definedName name="Профспіл._внесок">lab_11!$F$5:$F$9</definedName>
    <definedName name="Разом">lab_12!$I$14</definedName>
    <definedName name="СумаПоФіліях">lab_12!$I$4:$I$13</definedName>
    <definedName name="Тариф">lab_11!$C$5:$C$9</definedName>
    <definedName name="Ціна_за_1_шт.__EUR">lab_11!$E$14:$E$17</definedName>
    <definedName name="Ціна_за_1_шт._₴">lab_11!$C$14:$C$17</definedName>
    <definedName name="Ціна_за_1_шт._грн">lab_11!$G$14:$G$17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3" l="1"/>
  <c r="H5" i="3"/>
  <c r="H6" i="3"/>
  <c r="H7" i="3"/>
  <c r="H3" i="3"/>
  <c r="F4" i="3"/>
  <c r="F5" i="3"/>
  <c r="F6" i="3"/>
  <c r="F7" i="3"/>
  <c r="F3" i="3"/>
  <c r="E4" i="3"/>
  <c r="E5" i="3"/>
  <c r="E6" i="3"/>
  <c r="E7" i="3"/>
  <c r="E3" i="3"/>
  <c r="I15" i="2"/>
  <c r="I16" i="2"/>
  <c r="N4" i="2" a="1"/>
  <c r="N4" i="2" s="1"/>
  <c r="L4" i="2" a="1"/>
  <c r="L4" i="2" s="1"/>
  <c r="K4" i="2" a="1"/>
  <c r="K4" i="2" s="1"/>
  <c r="J5" i="2"/>
  <c r="J6" i="2"/>
  <c r="J7" i="2"/>
  <c r="J8" i="2"/>
  <c r="J9" i="2"/>
  <c r="J10" i="2"/>
  <c r="J11" i="2"/>
  <c r="J12" i="2"/>
  <c r="J13" i="2"/>
  <c r="J4" i="2"/>
  <c r="I14" i="2"/>
  <c r="C14" i="2"/>
  <c r="D14" i="2"/>
  <c r="E14" i="2"/>
  <c r="F14" i="2"/>
  <c r="G14" i="2"/>
  <c r="B14" i="2"/>
  <c r="I5" i="2"/>
  <c r="I6" i="2"/>
  <c r="I7" i="2"/>
  <c r="I8" i="2"/>
  <c r="I9" i="2"/>
  <c r="I10" i="2"/>
  <c r="I11" i="2"/>
  <c r="I12" i="2"/>
  <c r="I13" i="2"/>
  <c r="I4" i="2"/>
  <c r="H14" i="1" a="1"/>
  <c r="H14" i="1" s="1"/>
  <c r="D14" i="1" a="1"/>
  <c r="D14" i="1" s="1"/>
  <c r="F14" i="1" a="1"/>
  <c r="F14" i="1" s="1"/>
  <c r="G5" i="1" a="1"/>
  <c r="G5" i="1" s="1"/>
  <c r="F5" i="1" a="1"/>
  <c r="F5" i="1" s="1"/>
  <c r="D5" i="1" a="1"/>
  <c r="D5" i="1" s="1"/>
  <c r="E5" i="1" s="1" a="1"/>
  <c r="E5" i="1" s="1"/>
  <c r="H5" i="1" s="1" a="1"/>
  <c r="H5" i="1" s="1"/>
  <c r="N5" i="2" l="1"/>
  <c r="N11" i="2"/>
  <c r="N10" i="2"/>
  <c r="N9" i="2"/>
  <c r="N8" i="2"/>
  <c r="N7" i="2"/>
  <c r="N6" i="2"/>
  <c r="N13" i="2"/>
  <c r="N1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<sst xmlns="http://schemas.openxmlformats.org/spreadsheetml/2006/main" count="63" uniqueCount="63">
  <si>
    <t>Лабораторна робота _11«Обчислення формул з використанням математичних та логічних функцій».</t>
  </si>
  <si>
    <t>Заробітна плата</t>
  </si>
  <si>
    <t>Прізвище</t>
  </si>
  <si>
    <t>Днів</t>
  </si>
  <si>
    <t>Тариф</t>
  </si>
  <si>
    <t>Нараховано</t>
  </si>
  <si>
    <t>Податок</t>
  </si>
  <si>
    <t>До видачі</t>
  </si>
  <si>
    <t>Ткачук</t>
  </si>
  <si>
    <t>Климчук</t>
  </si>
  <si>
    <t>Мельник</t>
  </si>
  <si>
    <t>Прус</t>
  </si>
  <si>
    <t>Кунах</t>
  </si>
  <si>
    <t>Профспіл. внесок</t>
  </si>
  <si>
    <t>Пенс. фонд</t>
  </si>
  <si>
    <t>Розмірність валют</t>
  </si>
  <si>
    <t>Назва товару</t>
  </si>
  <si>
    <t>Кількість штук</t>
  </si>
  <si>
    <t>Ціна за 1 шт.(₴)</t>
  </si>
  <si>
    <t>Вартість,₴</t>
  </si>
  <si>
    <t>Ціна за 1 шт. (EUR)</t>
  </si>
  <si>
    <t>Вартість,EUR</t>
  </si>
  <si>
    <t>Ціна за 1 шт.(грн)</t>
  </si>
  <si>
    <t>Вартість,грн</t>
  </si>
  <si>
    <t>М'ячь</t>
  </si>
  <si>
    <t>Зошит</t>
  </si>
  <si>
    <t>Олівець</t>
  </si>
  <si>
    <t>Ручка</t>
  </si>
  <si>
    <t>Лабораторна робота_12« Використання вбудованих функцій для розв'язання економічних задач»</t>
  </si>
  <si>
    <t>Виручка мережі філій, тис. грн</t>
  </si>
  <si>
    <t>Березень</t>
  </si>
  <si>
    <t>Квітень</t>
  </si>
  <si>
    <t>Травень</t>
  </si>
  <si>
    <t>Червень</t>
  </si>
  <si>
    <t>Липень</t>
  </si>
  <si>
    <t>Серпень</t>
  </si>
  <si>
    <t>Філія 1</t>
  </si>
  <si>
    <t>Філія 2</t>
  </si>
  <si>
    <t>Філія 3</t>
  </si>
  <si>
    <t>Філія 4</t>
  </si>
  <si>
    <t>Філія 5</t>
  </si>
  <si>
    <t>Філія 6</t>
  </si>
  <si>
    <t>Філія 7</t>
  </si>
  <si>
    <t>Філія 8</t>
  </si>
  <si>
    <t>Філія 9</t>
  </si>
  <si>
    <t>Філія 10</t>
  </si>
  <si>
    <t>Сумарна виручка, тис.грн</t>
  </si>
  <si>
    <t>Всього:</t>
  </si>
  <si>
    <t>Середня виручка, тис.грн</t>
  </si>
  <si>
    <t>Частка</t>
  </si>
  <si>
    <t>Рейтинг</t>
  </si>
  <si>
    <t>Межі виручки, тис. грн</t>
  </si>
  <si>
    <t>Кількість філій</t>
  </si>
  <si>
    <t>Найменьша місячна виручка, грн.</t>
  </si>
  <si>
    <t>Найбільша місячна виручка, грн.</t>
  </si>
  <si>
    <t>«Стан здоров'я працівників фірми»</t>
  </si>
  <si>
    <t>Табельний номер</t>
  </si>
  <si>
    <t>Маса тіла, кг</t>
  </si>
  <si>
    <t>Зріст, м</t>
  </si>
  <si>
    <t>Індекс маси тіла</t>
  </si>
  <si>
    <t>Відхилення маси тіла від норми</t>
  </si>
  <si>
    <t>Частота пульсу</t>
  </si>
  <si>
    <t>Відхилення пульсу від норми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</si>
</sst>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₴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Bookman Old Style"/>
      <family val="1"/>
      <charset val="204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/>
    <xf numFmtId="9" fontId="5" fillId="0" borderId="1" xfId="1" applyFont="1" applyBorder="1" applyAlignment="1">
      <alignment wrapText="1"/>
    </xf>
    <xf numFmtId="10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NumberFormat="1" applyFont="1" applyBorder="1"/>
    <xf numFmtId="0" fontId="7" fillId="0" borderId="1" xfId="0" applyNumberFormat="1" applyFont="1" applyBorder="1"/>
    <xf numFmtId="0" fontId="5" fillId="0" borderId="1" xfId="0" applyNumberFormat="1" applyFont="1" applyBorder="1"/>
    <xf numFmtId="0" fontId="0" fillId="0" borderId="1" xfId="0" applyNumberFormat="1" applyBorder="1"/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2">
    <cellStyle name="Відсотковий" xfId="1" builtinId="5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17"/>
  <sheetViews>
    <sheetView topLeftCell="A2" workbookViewId="0">
      <selection activeCell="H15" sqref="H15"/>
    </sheetView>
  </sheetViews>
  <sheetFormatPr defaultRowHeight="14.4" x14ac:dyDescent="0.3"/>
  <cols>
    <col min="1" max="1" width="18.44140625" customWidth="1"/>
    <col min="2" max="2" width="13" customWidth="1"/>
    <col min="3" max="3" width="11" customWidth="1"/>
    <col min="4" max="4" width="14.33203125" customWidth="1"/>
    <col min="5" max="5" width="14" customWidth="1"/>
    <col min="6" max="6" width="15.88671875" customWidth="1"/>
    <col min="7" max="7" width="14.5546875" customWidth="1"/>
    <col min="8" max="8" width="16.109375" customWidth="1"/>
  </cols>
  <sheetData>
    <row r="1" spans="1:8" ht="33.6" customHeight="1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3" spans="1:8" ht="15.6" x14ac:dyDescent="0.3">
      <c r="A3" s="19" t="s">
        <v>1</v>
      </c>
      <c r="B3" s="19"/>
      <c r="C3" s="19"/>
      <c r="D3" s="19"/>
      <c r="E3" s="19"/>
      <c r="F3" s="19"/>
      <c r="G3" s="19"/>
      <c r="H3" s="19"/>
    </row>
    <row r="4" spans="1:8" ht="31.2" x14ac:dyDescent="0.3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4" t="s">
        <v>13</v>
      </c>
      <c r="G4" s="4" t="s">
        <v>14</v>
      </c>
      <c r="H4" s="3" t="s">
        <v>7</v>
      </c>
    </row>
    <row r="5" spans="1:8" ht="15.6" x14ac:dyDescent="0.3">
      <c r="A5" s="5" t="s">
        <v>8</v>
      </c>
      <c r="B5" s="6">
        <v>22</v>
      </c>
      <c r="C5" s="7">
        <v>60</v>
      </c>
      <c r="D5" s="7" cm="1">
        <f t="array" ref="D5:D9">Днів*Тариф</f>
        <v>1320</v>
      </c>
      <c r="E5" s="7" cm="1">
        <f t="array" ref="E5:E9">Нараховано*13%</f>
        <v>171.6</v>
      </c>
      <c r="F5" s="7" cm="1">
        <f t="array" ref="F5:F9">Нараховано*1%</f>
        <v>13.200000000000001</v>
      </c>
      <c r="G5" s="7" cm="1">
        <f t="array" ref="G5:G9">Нараховано*14%</f>
        <v>184.8</v>
      </c>
      <c r="H5" s="7" cm="1">
        <f t="array" ref="H5:H9">Нараховано-Податок-Профспіл._внесок-Пенс._фонд</f>
        <v>950.40000000000009</v>
      </c>
    </row>
    <row r="6" spans="1:8" ht="15.6" x14ac:dyDescent="0.3">
      <c r="A6" s="5" t="s">
        <v>9</v>
      </c>
      <c r="B6" s="6">
        <v>20</v>
      </c>
      <c r="C6" s="7">
        <v>58.5</v>
      </c>
      <c r="D6" s="7">
        <v>1170</v>
      </c>
      <c r="E6" s="7">
        <v>152.1</v>
      </c>
      <c r="F6" s="7">
        <v>11.700000000000001</v>
      </c>
      <c r="G6" s="7">
        <v>163.80000000000001</v>
      </c>
      <c r="H6" s="7">
        <v>842.39999999999986</v>
      </c>
    </row>
    <row r="7" spans="1:8" ht="15.6" x14ac:dyDescent="0.3">
      <c r="A7" s="5" t="s">
        <v>10</v>
      </c>
      <c r="B7" s="6">
        <v>21</v>
      </c>
      <c r="C7" s="7">
        <v>72</v>
      </c>
      <c r="D7" s="7">
        <v>1512</v>
      </c>
      <c r="E7" s="7">
        <v>196.56</v>
      </c>
      <c r="F7" s="7">
        <v>15.120000000000001</v>
      </c>
      <c r="G7" s="7">
        <v>211.68</v>
      </c>
      <c r="H7" s="7">
        <v>1088.6400000000001</v>
      </c>
    </row>
    <row r="8" spans="1:8" ht="15.6" x14ac:dyDescent="0.3">
      <c r="A8" s="5" t="s">
        <v>11</v>
      </c>
      <c r="B8" s="6">
        <v>19</v>
      </c>
      <c r="C8" s="7">
        <v>80.8</v>
      </c>
      <c r="D8" s="7">
        <v>1535.2</v>
      </c>
      <c r="E8" s="7">
        <v>199.57600000000002</v>
      </c>
      <c r="F8" s="7">
        <v>15.352</v>
      </c>
      <c r="G8" s="7">
        <v>214.92800000000003</v>
      </c>
      <c r="H8" s="7">
        <v>1105.3439999999998</v>
      </c>
    </row>
    <row r="9" spans="1:8" ht="15.6" x14ac:dyDescent="0.3">
      <c r="A9" s="5" t="s">
        <v>12</v>
      </c>
      <c r="B9" s="6">
        <v>22</v>
      </c>
      <c r="C9" s="7">
        <v>75</v>
      </c>
      <c r="D9" s="7">
        <v>1650</v>
      </c>
      <c r="E9" s="7">
        <v>214.5</v>
      </c>
      <c r="F9" s="7">
        <v>16.5</v>
      </c>
      <c r="G9" s="7">
        <v>231.00000000000003</v>
      </c>
      <c r="H9" s="7">
        <v>1188</v>
      </c>
    </row>
    <row r="12" spans="1:8" ht="15.6" x14ac:dyDescent="0.3">
      <c r="A12" s="19" t="s">
        <v>15</v>
      </c>
      <c r="B12" s="19"/>
      <c r="C12" s="19"/>
      <c r="D12" s="19"/>
      <c r="E12" s="19"/>
      <c r="F12" s="19"/>
      <c r="G12" s="19"/>
      <c r="H12" s="19"/>
    </row>
    <row r="13" spans="1:8" ht="30.6" customHeight="1" x14ac:dyDescent="0.3">
      <c r="A13" s="4" t="s">
        <v>16</v>
      </c>
      <c r="B13" s="4" t="s">
        <v>17</v>
      </c>
      <c r="C13" s="4" t="s">
        <v>18</v>
      </c>
      <c r="D13" s="4" t="s">
        <v>19</v>
      </c>
      <c r="E13" s="4" t="s">
        <v>20</v>
      </c>
      <c r="F13" s="4" t="s">
        <v>21</v>
      </c>
      <c r="G13" s="4" t="s">
        <v>22</v>
      </c>
      <c r="H13" s="4" t="s">
        <v>23</v>
      </c>
    </row>
    <row r="14" spans="1:8" ht="15.6" x14ac:dyDescent="0.3">
      <c r="A14" s="5" t="s">
        <v>24</v>
      </c>
      <c r="B14" s="6">
        <v>100</v>
      </c>
      <c r="C14" s="7">
        <v>5</v>
      </c>
      <c r="D14" s="7" cm="1">
        <f t="array" ref="D14:D17">Кількість_штук*38.5</f>
        <v>3850</v>
      </c>
      <c r="E14" s="7">
        <v>4.2699999999999996</v>
      </c>
      <c r="F14" s="7" cm="1">
        <f t="array" ref="F14:F17">Кількість_штук*43.5</f>
        <v>4350</v>
      </c>
      <c r="G14" s="7">
        <v>141.49</v>
      </c>
      <c r="H14" s="7" cm="1">
        <f t="array" ref="H14:H17">Кількість_штук*Ціна_за_1_шт._грн</f>
        <v>14149</v>
      </c>
    </row>
    <row r="15" spans="1:8" ht="15.6" x14ac:dyDescent="0.3">
      <c r="A15" s="5" t="s">
        <v>25</v>
      </c>
      <c r="B15" s="6">
        <v>1000</v>
      </c>
      <c r="C15" s="7">
        <v>0.1</v>
      </c>
      <c r="D15" s="7">
        <v>38500</v>
      </c>
      <c r="E15" s="7">
        <v>0.09</v>
      </c>
      <c r="F15" s="7">
        <v>43500</v>
      </c>
      <c r="G15" s="7">
        <v>2.83</v>
      </c>
      <c r="H15" s="7">
        <v>2830</v>
      </c>
    </row>
    <row r="16" spans="1:8" ht="15.6" x14ac:dyDescent="0.3">
      <c r="A16" s="5" t="s">
        <v>26</v>
      </c>
      <c r="B16" s="6">
        <v>200</v>
      </c>
      <c r="C16" s="7">
        <v>0.05</v>
      </c>
      <c r="D16" s="7">
        <v>7700</v>
      </c>
      <c r="E16" s="7">
        <v>0.04</v>
      </c>
      <c r="F16" s="7">
        <v>8700</v>
      </c>
      <c r="G16" s="7">
        <v>1.41</v>
      </c>
      <c r="H16" s="7">
        <v>282</v>
      </c>
    </row>
    <row r="17" spans="1:8" ht="15.6" x14ac:dyDescent="0.3">
      <c r="A17" s="5" t="s">
        <v>27</v>
      </c>
      <c r="B17" s="6">
        <v>150</v>
      </c>
      <c r="C17" s="7">
        <v>0.5</v>
      </c>
      <c r="D17" s="7">
        <v>5775</v>
      </c>
      <c r="E17" s="7">
        <v>43</v>
      </c>
      <c r="F17" s="7">
        <v>6525</v>
      </c>
      <c r="G17" s="7">
        <v>14.15</v>
      </c>
      <c r="H17" s="7">
        <v>2122.5</v>
      </c>
    </row>
  </sheetData>
  <mergeCells count="3">
    <mergeCell ref="A1:H1"/>
    <mergeCell ref="A3:H3"/>
    <mergeCell ref="A12:H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43C9-9A76-4546-95C9-3155E9A55427}">
  <sheetPr>
    <tabColor rgb="FF0070C0"/>
  </sheetPr>
  <dimension ref="A1:N22"/>
  <sheetViews>
    <sheetView topLeftCell="A3" workbookViewId="0">
      <selection activeCell="K15" sqref="K15"/>
    </sheetView>
  </sheetViews>
  <sheetFormatPr defaultRowHeight="14.4" x14ac:dyDescent="0.3"/>
  <cols>
    <col min="1" max="1" width="15.33203125" customWidth="1"/>
    <col min="2" max="2" width="12.109375" customWidth="1"/>
    <col min="3" max="3" width="11.33203125" customWidth="1"/>
    <col min="4" max="6" width="12" customWidth="1"/>
    <col min="7" max="7" width="11.88671875" customWidth="1"/>
    <col min="8" max="8" width="13.109375" customWidth="1"/>
    <col min="9" max="9" width="12.33203125" customWidth="1"/>
    <col min="10" max="10" width="14.88671875" customWidth="1"/>
    <col min="11" max="11" width="15.88671875" customWidth="1"/>
    <col min="12" max="12" width="17.6640625" customWidth="1"/>
    <col min="13" max="13" width="13.33203125" customWidth="1"/>
    <col min="14" max="14" width="16.6640625" customWidth="1"/>
  </cols>
  <sheetData>
    <row r="1" spans="1:14" ht="46.8" customHeight="1" x14ac:dyDescent="0.3">
      <c r="A1" s="14" t="s">
        <v>28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5.6" x14ac:dyDescent="0.3">
      <c r="A2" s="15" t="s">
        <v>29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</row>
    <row r="3" spans="1:14" ht="46.8" x14ac:dyDescent="0.3">
      <c r="A3" s="2"/>
      <c r="B3" s="3" t="s">
        <v>30</v>
      </c>
      <c r="C3" s="3" t="s">
        <v>31</v>
      </c>
      <c r="D3" s="3" t="s">
        <v>32</v>
      </c>
      <c r="E3" s="3" t="s">
        <v>33</v>
      </c>
      <c r="F3" s="3" t="s">
        <v>34</v>
      </c>
      <c r="G3" s="3" t="s">
        <v>35</v>
      </c>
      <c r="H3" s="2"/>
      <c r="I3" s="4" t="s">
        <v>46</v>
      </c>
      <c r="J3" s="8" t="s">
        <v>48</v>
      </c>
      <c r="K3" s="3" t="s">
        <v>49</v>
      </c>
      <c r="L3" s="3" t="s">
        <v>50</v>
      </c>
      <c r="M3" s="4" t="s">
        <v>51</v>
      </c>
      <c r="N3" s="4" t="s">
        <v>52</v>
      </c>
    </row>
    <row r="4" spans="1:14" ht="15.6" customHeight="1" x14ac:dyDescent="0.3">
      <c r="A4" s="3" t="s">
        <v>36</v>
      </c>
      <c r="B4" s="6">
        <v>230</v>
      </c>
      <c r="C4" s="6">
        <v>350</v>
      </c>
      <c r="D4" s="6">
        <v>420</v>
      </c>
      <c r="E4" s="6">
        <v>450</v>
      </c>
      <c r="F4" s="6">
        <v>360</v>
      </c>
      <c r="G4" s="6">
        <v>350</v>
      </c>
      <c r="H4" s="2"/>
      <c r="I4" s="20">
        <f>B4/G4</f>
        <v>0.65714285714285714</v>
      </c>
      <c r="J4" s="22">
        <f>B4/G4</f>
        <v>0.65714285714285714</v>
      </c>
      <c r="K4" s="10" cm="1">
        <f t="array" ref="K4:K13">СумаПоФіліях/Разом</f>
        <v>0.44</v>
      </c>
      <c r="L4" s="23" cm="1">
        <f t="array" ref="L4:L13">J4/СумаПоФіліях</f>
        <v>1</v>
      </c>
      <c r="M4" s="6">
        <v>5000</v>
      </c>
      <c r="N4" s="12">
        <f t="array" ref="N4:N13">M4/M6</f>
        <v>0.5</v>
      </c>
    </row>
    <row r="5" spans="1:14" ht="15.6" x14ac:dyDescent="0.3">
      <c r="A5" s="3" t="s">
        <v>37</v>
      </c>
      <c r="B5" s="6">
        <v>723</v>
      </c>
      <c r="C5" s="6">
        <v>682</v>
      </c>
      <c r="D5" s="6">
        <v>1500</v>
      </c>
      <c r="E5" s="6">
        <v>2000</v>
      </c>
      <c r="F5" s="6">
        <v>2300</v>
      </c>
      <c r="G5" s="6">
        <v>2500</v>
      </c>
      <c r="H5" s="5"/>
      <c r="I5" s="20">
        <f t="shared" ref="I5:I13" si="0">B5/G5</f>
        <v>0.28920000000000001</v>
      </c>
      <c r="J5" s="22">
        <f t="shared" ref="J5:J13" si="1">B5/G5</f>
        <v>0.28920000000000001</v>
      </c>
      <c r="K5" s="10">
        <v>0.19363826086956523</v>
      </c>
      <c r="L5" s="23">
        <v>2.2722782058881643</v>
      </c>
      <c r="M5" s="6">
        <v>7000</v>
      </c>
      <c r="N5" s="12">
        <v>0.5</v>
      </c>
    </row>
    <row r="6" spans="1:14" ht="15.6" x14ac:dyDescent="0.3">
      <c r="A6" s="3" t="s">
        <v>38</v>
      </c>
      <c r="B6" s="6">
        <v>520</v>
      </c>
      <c r="C6" s="6">
        <v>530</v>
      </c>
      <c r="D6" s="6">
        <v>1200</v>
      </c>
      <c r="E6" s="6">
        <v>1501</v>
      </c>
      <c r="F6" s="6">
        <v>1900</v>
      </c>
      <c r="G6" s="6">
        <v>980</v>
      </c>
      <c r="H6" s="6"/>
      <c r="I6" s="20">
        <f t="shared" si="0"/>
        <v>0.53061224489795922</v>
      </c>
      <c r="J6" s="22">
        <f t="shared" si="1"/>
        <v>0.53061224489795922</v>
      </c>
      <c r="K6" s="10">
        <v>0.35527950310559009</v>
      </c>
      <c r="L6" s="23">
        <v>1.2384615384615383</v>
      </c>
      <c r="M6" s="6">
        <v>10000</v>
      </c>
      <c r="N6" s="12">
        <v>0.5</v>
      </c>
    </row>
    <row r="7" spans="1:14" ht="15.6" x14ac:dyDescent="0.3">
      <c r="A7" s="3" t="s">
        <v>39</v>
      </c>
      <c r="B7" s="6">
        <v>450</v>
      </c>
      <c r="C7" s="6">
        <v>510</v>
      </c>
      <c r="D7" s="6">
        <v>460</v>
      </c>
      <c r="E7" s="6">
        <v>780</v>
      </c>
      <c r="F7" s="6">
        <v>1200</v>
      </c>
      <c r="G7" s="6">
        <v>985</v>
      </c>
      <c r="H7" s="6"/>
      <c r="I7" s="20">
        <f t="shared" si="0"/>
        <v>0.45685279187817257</v>
      </c>
      <c r="J7" s="22">
        <f t="shared" si="1"/>
        <v>0.45685279187817257</v>
      </c>
      <c r="K7" s="10">
        <v>0.30589273890973295</v>
      </c>
      <c r="L7" s="23">
        <v>1.4384126984126984</v>
      </c>
      <c r="M7" s="6"/>
      <c r="N7" s="12">
        <v>0.5</v>
      </c>
    </row>
    <row r="8" spans="1:14" ht="15.6" x14ac:dyDescent="0.3">
      <c r="A8" s="3" t="s">
        <v>40</v>
      </c>
      <c r="B8" s="6">
        <v>310</v>
      </c>
      <c r="C8" s="6">
        <v>450</v>
      </c>
      <c r="D8" s="6">
        <v>420</v>
      </c>
      <c r="E8" s="6">
        <v>750</v>
      </c>
      <c r="F8" s="6">
        <v>560</v>
      </c>
      <c r="G8" s="6">
        <v>694</v>
      </c>
      <c r="H8" s="6"/>
      <c r="I8" s="20">
        <f t="shared" si="0"/>
        <v>0.44668587896253603</v>
      </c>
      <c r="J8" s="22">
        <f t="shared" si="1"/>
        <v>0.44668587896253603</v>
      </c>
      <c r="K8" s="10">
        <v>0.2990853276531763</v>
      </c>
      <c r="L8" s="23">
        <v>1.4711520737327188</v>
      </c>
      <c r="M8" s="6"/>
      <c r="N8" s="12">
        <v>0.5</v>
      </c>
    </row>
    <row r="9" spans="1:14" ht="15.6" x14ac:dyDescent="0.3">
      <c r="A9" s="3" t="s">
        <v>41</v>
      </c>
      <c r="B9" s="6">
        <v>520</v>
      </c>
      <c r="C9" s="6">
        <v>798</v>
      </c>
      <c r="D9" s="6">
        <v>670</v>
      </c>
      <c r="E9" s="6">
        <v>780</v>
      </c>
      <c r="F9" s="6">
        <v>1340</v>
      </c>
      <c r="G9" s="6">
        <v>1983</v>
      </c>
      <c r="H9" s="6"/>
      <c r="I9" s="20">
        <f t="shared" si="0"/>
        <v>0.2622289460413515</v>
      </c>
      <c r="J9" s="22">
        <f t="shared" si="1"/>
        <v>0.2622289460413515</v>
      </c>
      <c r="K9" s="10">
        <v>0.17557938126247014</v>
      </c>
      <c r="L9" s="23">
        <v>2.5059890109890111</v>
      </c>
      <c r="M9" s="6"/>
      <c r="N9" s="12">
        <v>0.5</v>
      </c>
    </row>
    <row r="10" spans="1:14" ht="15.6" x14ac:dyDescent="0.3">
      <c r="A10" s="3" t="s">
        <v>42</v>
      </c>
      <c r="B10" s="6">
        <v>602</v>
      </c>
      <c r="C10" s="6">
        <v>560</v>
      </c>
      <c r="D10" s="6">
        <v>750</v>
      </c>
      <c r="E10" s="6">
        <v>643</v>
      </c>
      <c r="F10" s="6">
        <v>1020</v>
      </c>
      <c r="G10" s="6">
        <v>1120</v>
      </c>
      <c r="H10" s="6"/>
      <c r="I10" s="20">
        <f t="shared" si="0"/>
        <v>0.53749999999999998</v>
      </c>
      <c r="J10" s="22">
        <f t="shared" si="1"/>
        <v>0.53749999999999998</v>
      </c>
      <c r="K10" s="10">
        <v>0.35989130434782607</v>
      </c>
      <c r="L10" s="23">
        <v>1.2225913621262459</v>
      </c>
      <c r="M10" s="6"/>
      <c r="N10" s="12">
        <v>0.5</v>
      </c>
    </row>
    <row r="11" spans="1:14" ht="15.6" x14ac:dyDescent="0.3">
      <c r="A11" s="3" t="s">
        <v>43</v>
      </c>
      <c r="B11" s="6">
        <v>120</v>
      </c>
      <c r="C11" s="6">
        <v>250</v>
      </c>
      <c r="D11" s="6">
        <v>392</v>
      </c>
      <c r="E11" s="6">
        <v>543</v>
      </c>
      <c r="F11" s="6">
        <v>706</v>
      </c>
      <c r="G11" s="6">
        <v>812</v>
      </c>
      <c r="H11" s="6"/>
      <c r="I11" s="20">
        <f t="shared" si="0"/>
        <v>0.14778325123152711</v>
      </c>
      <c r="J11" s="22">
        <f t="shared" si="1"/>
        <v>0.14778325123152711</v>
      </c>
      <c r="K11" s="10">
        <v>9.8950524737631204E-2</v>
      </c>
      <c r="L11" s="23">
        <v>4.4466666666666663</v>
      </c>
      <c r="M11" s="6"/>
      <c r="N11" s="12">
        <v>0.5</v>
      </c>
    </row>
    <row r="12" spans="1:14" ht="15.6" x14ac:dyDescent="0.3">
      <c r="A12" s="3" t="s">
        <v>44</v>
      </c>
      <c r="B12" s="6">
        <v>362</v>
      </c>
      <c r="C12" s="6">
        <v>425</v>
      </c>
      <c r="D12" s="6">
        <v>780</v>
      </c>
      <c r="E12" s="6">
        <v>802</v>
      </c>
      <c r="F12" s="6">
        <v>659</v>
      </c>
      <c r="G12" s="6">
        <v>1005</v>
      </c>
      <c r="H12" s="6"/>
      <c r="I12" s="20">
        <f t="shared" si="0"/>
        <v>0.36019900497512436</v>
      </c>
      <c r="J12" s="22">
        <f t="shared" si="1"/>
        <v>0.36019900497512436</v>
      </c>
      <c r="K12" s="10">
        <v>0.24117672507030066</v>
      </c>
      <c r="L12" s="23">
        <v>1.8243883188634571</v>
      </c>
      <c r="M12" s="6"/>
      <c r="N12" s="12">
        <v>0.5</v>
      </c>
    </row>
    <row r="13" spans="1:14" ht="15.6" x14ac:dyDescent="0.3">
      <c r="A13" s="3" t="s">
        <v>45</v>
      </c>
      <c r="B13" s="6">
        <v>484</v>
      </c>
      <c r="C13" s="6">
        <v>541</v>
      </c>
      <c r="D13" s="6">
        <v>658</v>
      </c>
      <c r="E13" s="6">
        <v>596</v>
      </c>
      <c r="F13" s="6">
        <v>872</v>
      </c>
      <c r="G13" s="6">
        <v>1100</v>
      </c>
      <c r="H13" s="6"/>
      <c r="I13" s="20">
        <f t="shared" si="0"/>
        <v>0.44</v>
      </c>
      <c r="J13" s="22">
        <f t="shared" si="1"/>
        <v>0.44</v>
      </c>
      <c r="K13" s="10">
        <v>0.2946086956521739</v>
      </c>
      <c r="L13" s="23">
        <v>1.4935064935064934</v>
      </c>
      <c r="M13" s="6"/>
      <c r="N13" s="12">
        <v>0.5</v>
      </c>
    </row>
    <row r="14" spans="1:14" ht="15.6" x14ac:dyDescent="0.3">
      <c r="A14" s="3" t="s">
        <v>47</v>
      </c>
      <c r="B14" s="3">
        <f>B4/B13</f>
        <v>0.47520661157024796</v>
      </c>
      <c r="C14" s="3">
        <f t="shared" ref="C14:G14" si="2">C4/C13</f>
        <v>0.64695009242144175</v>
      </c>
      <c r="D14" s="3">
        <f t="shared" si="2"/>
        <v>0.63829787234042556</v>
      </c>
      <c r="E14" s="3">
        <f t="shared" si="2"/>
        <v>0.75503355704697983</v>
      </c>
      <c r="F14" s="3">
        <f t="shared" si="2"/>
        <v>0.41284403669724773</v>
      </c>
      <c r="G14" s="3">
        <f t="shared" si="2"/>
        <v>0.31818181818181818</v>
      </c>
      <c r="H14" s="6"/>
      <c r="I14" s="21">
        <f>I4/I13</f>
        <v>1.4935064935064934</v>
      </c>
      <c r="J14" s="9"/>
      <c r="K14" s="10"/>
      <c r="L14" s="1"/>
      <c r="M14" s="6"/>
      <c r="N14" s="6"/>
    </row>
    <row r="15" spans="1:14" ht="45.6" customHeight="1" x14ac:dyDescent="0.3">
      <c r="H15" s="13" t="s">
        <v>53</v>
      </c>
      <c r="I15" s="23">
        <f>B4/G13</f>
        <v>0.20909090909090908</v>
      </c>
      <c r="K15" s="11"/>
    </row>
    <row r="16" spans="1:14" ht="44.4" customHeight="1" x14ac:dyDescent="0.3">
      <c r="H16" s="13" t="s">
        <v>54</v>
      </c>
      <c r="I16" s="1">
        <f>B4/G13</f>
        <v>0.20909090909090908</v>
      </c>
      <c r="K16" s="11"/>
    </row>
    <row r="17" spans="11:11" x14ac:dyDescent="0.3">
      <c r="K17" s="11"/>
    </row>
    <row r="18" spans="11:11" x14ac:dyDescent="0.3">
      <c r="K18" s="11"/>
    </row>
    <row r="19" spans="11:11" x14ac:dyDescent="0.3">
      <c r="K19" s="11"/>
    </row>
    <row r="20" spans="11:11" x14ac:dyDescent="0.3">
      <c r="K20" s="11"/>
    </row>
    <row r="21" spans="11:11" x14ac:dyDescent="0.3">
      <c r="K21" s="11"/>
    </row>
    <row r="22" spans="11:11" x14ac:dyDescent="0.3">
      <c r="K22" s="11"/>
    </row>
  </sheetData>
  <mergeCells count="2">
    <mergeCell ref="A1:N1"/>
    <mergeCell ref="A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3DC50-94D1-4FB5-92F1-41BE54F88037}">
  <sheetPr>
    <tabColor rgb="FF00B050"/>
  </sheetPr>
  <dimension ref="A1:H7"/>
  <sheetViews>
    <sheetView tabSelected="1" workbookViewId="0">
      <selection activeCell="H10" sqref="H10"/>
    </sheetView>
  </sheetViews>
  <sheetFormatPr defaultRowHeight="14.4" x14ac:dyDescent="0.3"/>
  <cols>
    <col min="1" max="1" width="5.33203125" customWidth="1"/>
    <col min="2" max="2" width="13" customWidth="1"/>
    <col min="3" max="3" width="10.5546875" customWidth="1"/>
    <col min="5" max="5" width="12.33203125" customWidth="1"/>
    <col min="6" max="6" width="17.21875" customWidth="1"/>
    <col min="7" max="7" width="12.6640625" customWidth="1"/>
    <col min="8" max="8" width="18.21875" customWidth="1"/>
  </cols>
  <sheetData>
    <row r="1" spans="1:8" ht="29.4" customHeight="1" x14ac:dyDescent="0.35">
      <c r="A1" s="24" t="s">
        <v>55</v>
      </c>
      <c r="B1" s="24"/>
      <c r="C1" s="24"/>
      <c r="D1" s="24"/>
      <c r="E1" s="24"/>
      <c r="F1" s="24"/>
      <c r="G1" s="24"/>
      <c r="H1" s="24"/>
    </row>
    <row r="2" spans="1:8" ht="46.8" x14ac:dyDescent="0.3">
      <c r="B2" s="4" t="s">
        <v>56</v>
      </c>
      <c r="C2" s="4" t="s">
        <v>57</v>
      </c>
      <c r="D2" s="4" t="s">
        <v>58</v>
      </c>
      <c r="E2" s="4" t="s">
        <v>59</v>
      </c>
      <c r="F2" s="4" t="s">
        <v>60</v>
      </c>
      <c r="G2" s="4" t="s">
        <v>61</v>
      </c>
      <c r="H2" s="4" t="s">
        <v>62</v>
      </c>
    </row>
    <row r="3" spans="1:8" ht="18.600000000000001" customHeight="1" x14ac:dyDescent="0.3">
      <c r="B3" s="25">
        <v>128</v>
      </c>
      <c r="C3" s="25">
        <v>55</v>
      </c>
      <c r="D3" s="25">
        <v>1.6</v>
      </c>
      <c r="E3" s="26">
        <f>C3/(D3*D3)</f>
        <v>21.484374999999996</v>
      </c>
      <c r="F3" s="27" t="str">
        <f>IF(E3&lt;18, "Дуже мала маса!", IF(E3&lt;=20, "Мала маса!", IF(E3&lt;=26, "Норма", IF(E3&lt;=31, "Перевищення норми!", "Треба худнути!"))))</f>
        <v>Норма</v>
      </c>
      <c r="G3" s="25">
        <v>65</v>
      </c>
      <c r="H3" s="1" t="str">
        <f>IF(G3&lt;60, "Низький пульс", IF(G3&lt;=80, "Норма", "Підвищений пульс"))</f>
        <v>Норма</v>
      </c>
    </row>
    <row r="4" spans="1:8" ht="18" customHeight="1" x14ac:dyDescent="0.3">
      <c r="B4" s="25">
        <v>256</v>
      </c>
      <c r="C4" s="25">
        <v>89</v>
      </c>
      <c r="D4" s="25">
        <v>1.56</v>
      </c>
      <c r="E4" s="26">
        <f t="shared" ref="E4:E7" si="0">C4/(D4*D4)</f>
        <v>36.571334648257725</v>
      </c>
      <c r="F4" s="27" t="str">
        <f t="shared" ref="F4:F7" si="1">IF(E4&lt;18, "Дуже мала маса!", IF(E4&lt;=20, "Мала маса!", IF(E4&lt;=26, "Норма", IF(E4&lt;=31, "Перевищення норми!", "Треба худнути!"))))</f>
        <v>Треба худнути!</v>
      </c>
      <c r="G4" s="25">
        <v>80</v>
      </c>
      <c r="H4" s="1" t="str">
        <f t="shared" ref="H4:H7" si="2">IF(G4&lt;60, "Низький пульс", IF(G4&lt;=80, "Норма", "Підвищений пульс"))</f>
        <v>Норма</v>
      </c>
    </row>
    <row r="5" spans="1:8" ht="18.600000000000001" customHeight="1" x14ac:dyDescent="0.3">
      <c r="B5" s="25">
        <v>512</v>
      </c>
      <c r="C5" s="25">
        <v>68</v>
      </c>
      <c r="D5" s="25">
        <v>1.88</v>
      </c>
      <c r="E5" s="26">
        <f t="shared" si="0"/>
        <v>19.239474875509281</v>
      </c>
      <c r="F5" s="27" t="str">
        <f t="shared" si="1"/>
        <v>Мала маса!</v>
      </c>
      <c r="G5" s="25">
        <v>66</v>
      </c>
      <c r="H5" s="1" t="str">
        <f t="shared" si="2"/>
        <v>Норма</v>
      </c>
    </row>
    <row r="6" spans="1:8" ht="18.600000000000001" customHeight="1" x14ac:dyDescent="0.3">
      <c r="B6" s="25">
        <v>768</v>
      </c>
      <c r="C6" s="25">
        <v>70</v>
      </c>
      <c r="D6" s="25">
        <v>1.77</v>
      </c>
      <c r="E6" s="26">
        <f t="shared" si="0"/>
        <v>22.343515592581952</v>
      </c>
      <c r="F6" s="27" t="str">
        <f t="shared" si="1"/>
        <v>Норма</v>
      </c>
      <c r="G6" s="25">
        <v>92</v>
      </c>
      <c r="H6" s="1" t="str">
        <f t="shared" si="2"/>
        <v>Підвищений пульс</v>
      </c>
    </row>
    <row r="7" spans="1:8" ht="18" customHeight="1" x14ac:dyDescent="0.3">
      <c r="B7" s="25">
        <v>896</v>
      </c>
      <c r="C7" s="25">
        <v>60</v>
      </c>
      <c r="D7" s="25">
        <v>1.9</v>
      </c>
      <c r="E7" s="26">
        <f t="shared" si="0"/>
        <v>16.62049861495845</v>
      </c>
      <c r="F7" s="27" t="str">
        <f t="shared" si="1"/>
        <v>Дуже мала маса!</v>
      </c>
      <c r="G7" s="25">
        <v>54</v>
      </c>
      <c r="H7" s="1" t="str">
        <f t="shared" si="2"/>
        <v>Низький пульс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15</vt:i4>
      </vt:variant>
    </vt:vector>
  </HeadingPairs>
  <TitlesOfParts>
    <vt:vector size="18" baseType="lpstr">
      <vt:lpstr>lab_11</vt:lpstr>
      <vt:lpstr>lab_12</vt:lpstr>
      <vt:lpstr>"Логічні"</vt:lpstr>
      <vt:lpstr>Вартість_₴</vt:lpstr>
      <vt:lpstr>Вартість_EUR</vt:lpstr>
      <vt:lpstr>Вартість_грн</vt:lpstr>
      <vt:lpstr>Днів</vt:lpstr>
      <vt:lpstr>Кількість_штук</vt:lpstr>
      <vt:lpstr>Нараховано</vt:lpstr>
      <vt:lpstr>Пенс._фонд</vt:lpstr>
      <vt:lpstr>Податок</vt:lpstr>
      <vt:lpstr>Профспіл._внесок</vt:lpstr>
      <vt:lpstr>Разом</vt:lpstr>
      <vt:lpstr>СумаПоФіліях</vt:lpstr>
      <vt:lpstr>Тариф</vt:lpstr>
      <vt:lpstr>Ціна_за_1_шт.__EUR</vt:lpstr>
      <vt:lpstr>Ціна_за_1_шт._₴</vt:lpstr>
      <vt:lpstr>Ціна_за_1_шт._грн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Марина Хатько</cp:lastModifiedBy>
  <dcterms:created xsi:type="dcterms:W3CDTF">2015-06-05T18:19:34Z</dcterms:created>
  <dcterms:modified xsi:type="dcterms:W3CDTF">2026-03-27T18:19:08Z</dcterms:modified>
</cp:coreProperties>
</file>